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1760" activeTab="3"/>
  </bookViews>
  <sheets>
    <sheet name="09.2013" sheetId="1" r:id="rId1"/>
    <sheet name="09.2017" sheetId="2" r:id="rId2"/>
    <sheet name="04.2022" sheetId="3" r:id="rId3"/>
    <sheet name="01.2023" sheetId="4" r:id="rId4"/>
  </sheets>
  <definedNames/>
  <calcPr fullCalcOnLoad="1"/>
</workbook>
</file>

<file path=xl/sharedStrings.xml><?xml version="1.0" encoding="utf-8"?>
<sst xmlns="http://schemas.openxmlformats.org/spreadsheetml/2006/main" count="259" uniqueCount="88">
  <si>
    <t>Kalkulation Kosten Mittagessen Kindergarten Dorfberg</t>
  </si>
  <si>
    <t>bis 17.02.13</t>
  </si>
  <si>
    <t>Preis je Essen</t>
  </si>
  <si>
    <t>7% MwSt</t>
  </si>
  <si>
    <t>Gesamt</t>
  </si>
  <si>
    <t>Monat</t>
  </si>
  <si>
    <t>Beitrag/Monat</t>
  </si>
  <si>
    <t>ab 18.02.13</t>
  </si>
  <si>
    <t>Lieferung</t>
  </si>
  <si>
    <t>Kalkulation Lieferung</t>
  </si>
  <si>
    <t>pro Lieferung</t>
  </si>
  <si>
    <t>46 Wochen pro Jahr</t>
  </si>
  <si>
    <t>230 Lieferungen im Jahr</t>
  </si>
  <si>
    <t>19% MwSt</t>
  </si>
  <si>
    <t>20 Essen pro Tag im Durchschnitt Schule</t>
  </si>
  <si>
    <t>4 Tage</t>
  </si>
  <si>
    <t>pro Woche</t>
  </si>
  <si>
    <t>80 Essen</t>
  </si>
  <si>
    <t>pro Jahr</t>
  </si>
  <si>
    <t>Schule 40 Wochen pro Jahr (12 Wochen Ferien)</t>
  </si>
  <si>
    <t>3200 Essen</t>
  </si>
  <si>
    <t>16 Essen pro Tag im Schnitt Kiga</t>
  </si>
  <si>
    <t>5 Tage</t>
  </si>
  <si>
    <t>Kiga 46 Wochen pro Jahr (6 Wochen Ferien)</t>
  </si>
  <si>
    <t>3680 Essen</t>
  </si>
  <si>
    <t>Gesamtkosten für Lieferung im Jahr</t>
  </si>
  <si>
    <t>Preis für Lieferung je Mittagessen (brutto)</t>
  </si>
  <si>
    <t>Kalkulation Kosten Mittagessen Grundschule</t>
  </si>
  <si>
    <t>Gesamtanzahl der geleiferten Mittagessen im Jahr</t>
  </si>
  <si>
    <t>2 Tage</t>
  </si>
  <si>
    <t>3 Tage</t>
  </si>
  <si>
    <t xml:space="preserve"> </t>
  </si>
  <si>
    <t>ab 09.2015</t>
  </si>
  <si>
    <t>Essensausgabe (bisher nicht enthalten)</t>
  </si>
  <si>
    <t>33 Essen pro Tag im Durchschnitt Schule</t>
  </si>
  <si>
    <t>132 Essen</t>
  </si>
  <si>
    <t>5280 Essen</t>
  </si>
  <si>
    <t>30 Essen pro Tag im Schnitt Kiga</t>
  </si>
  <si>
    <t>150 Essen</t>
  </si>
  <si>
    <t>6900 Essen</t>
  </si>
  <si>
    <t xml:space="preserve">Kalkulation Ausgabe Mittagessen bzw. Küche </t>
  </si>
  <si>
    <t>(bisher nicht berechnet)</t>
  </si>
  <si>
    <t>Arbeitgeberaufwand 2016</t>
  </si>
  <si>
    <t>pro Essen</t>
  </si>
  <si>
    <t>(4 Tage)</t>
  </si>
  <si>
    <t>(5 Tage)</t>
  </si>
  <si>
    <t>Elternbeitrag ab 09/2017 Pauschale mit Betreuung</t>
  </si>
  <si>
    <t>ab 04.2022</t>
  </si>
  <si>
    <t>Gesamtanzahl der gelieferten Mittagessen im Jahr</t>
  </si>
  <si>
    <t>Arbeitgeberaufwand 2022 (Hochrechnung)</t>
  </si>
  <si>
    <t>Essensausgabe</t>
  </si>
  <si>
    <t>10% Erhöhung</t>
  </si>
  <si>
    <t>kann zurzeit nicht gebucht werden</t>
  </si>
  <si>
    <t>Erhöhung 10% der bisherigen Gebühr von 45,00 €</t>
  </si>
  <si>
    <t>55 Essen pro Tag im Schnitt Kiga</t>
  </si>
  <si>
    <t>275 Essen</t>
  </si>
  <si>
    <t>12650 Essen</t>
  </si>
  <si>
    <t>30 Essen pro Tag im Durchschnitt Schule</t>
  </si>
  <si>
    <t>6000 Essen</t>
  </si>
  <si>
    <t>Kostendeckung</t>
  </si>
  <si>
    <t>Pauschale</t>
  </si>
  <si>
    <t>Erhöhung 50%</t>
  </si>
  <si>
    <t>80% Kostend</t>
  </si>
  <si>
    <t>Elternbeitrag ab 09/2022</t>
  </si>
  <si>
    <t>Personalkosten Betreuung</t>
  </si>
  <si>
    <t>312 €/Tag</t>
  </si>
  <si>
    <t>1560 €/Woche</t>
  </si>
  <si>
    <t>7,80 €/Tag/Kind (40 Kinder)</t>
  </si>
  <si>
    <t>(LuF)</t>
  </si>
  <si>
    <t>Personalkosten Betreuung (Kernzeitbetreuung)</t>
  </si>
  <si>
    <t xml:space="preserve">1.818 €/Monat </t>
  </si>
  <si>
    <t>11 Monate</t>
  </si>
  <si>
    <t>rd. 20 Kinder</t>
  </si>
  <si>
    <t>ab 01.2023</t>
  </si>
  <si>
    <t>Elternbeitrag ab 01/2023</t>
  </si>
  <si>
    <t>Erhöhung der bisherigen Gebühr von 45,00 €</t>
  </si>
  <si>
    <t>Kalkulation für Entsorgung Speisereste</t>
  </si>
  <si>
    <t>52 Wochen a' 19,64 €</t>
  </si>
  <si>
    <t>Preis für Entsorgung je Mittagessen</t>
  </si>
  <si>
    <t>Entsorgung</t>
  </si>
  <si>
    <t>Kalkulation Kosten Mittagessen Krippen Dorfberg</t>
  </si>
  <si>
    <t>2241 €/Woche</t>
  </si>
  <si>
    <t>448 €/Tag</t>
  </si>
  <si>
    <t>8,95 €/Tag/Kind (50 Kinder)</t>
  </si>
  <si>
    <t>Arbeitgeberaufwand 2023 (Hochrechnung)</t>
  </si>
  <si>
    <t>5 Tage/46 Wochen pro Jahr</t>
  </si>
  <si>
    <t>Erhöhung</t>
  </si>
  <si>
    <t>Beitrag alt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</si>
</sst>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3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4">
      <selection activeCell="D50" sqref="D50"/>
    </sheetView>
  </sheetViews>
  <sheetFormatPr defaultColWidth="11.421875" defaultRowHeight="12.75"/>
  <cols>
    <col min="2" max="2" width="13.140625" style="0" bestFit="1" customWidth="1"/>
    <col min="6" max="6" width="12.57421875" style="0" bestFit="1" customWidth="1"/>
  </cols>
  <sheetData>
    <row r="1" spans="1:4" ht="12.75">
      <c r="A1" s="4" t="s">
        <v>0</v>
      </c>
      <c r="B1" s="4"/>
      <c r="C1" s="4"/>
      <c r="D1" s="4"/>
    </row>
    <row r="3" spans="2:6" ht="12.7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2.75">
      <c r="A4" t="s">
        <v>1</v>
      </c>
      <c r="B4" s="5">
        <v>1.78</v>
      </c>
      <c r="C4" s="5">
        <v>0.12</v>
      </c>
      <c r="D4" s="5">
        <v>1.9</v>
      </c>
      <c r="E4" s="5">
        <v>38</v>
      </c>
      <c r="F4" s="5">
        <v>30</v>
      </c>
    </row>
    <row r="5" spans="2:6" ht="12.75">
      <c r="B5" s="5"/>
      <c r="C5" s="5"/>
      <c r="D5" s="5"/>
      <c r="E5" s="5"/>
      <c r="F5" s="5"/>
    </row>
    <row r="6" spans="1:6" ht="12.75">
      <c r="A6" t="s">
        <v>7</v>
      </c>
      <c r="B6" s="5">
        <v>1.8</v>
      </c>
      <c r="C6" s="5">
        <v>0.13</v>
      </c>
      <c r="D6" s="5">
        <v>1.93</v>
      </c>
      <c r="E6" s="5">
        <v>38.6</v>
      </c>
      <c r="F6" s="5"/>
    </row>
    <row r="7" spans="1:6" ht="12.75">
      <c r="A7" t="s">
        <v>8</v>
      </c>
      <c r="B7" s="5"/>
      <c r="C7" s="5"/>
      <c r="D7" s="5">
        <v>0.2</v>
      </c>
      <c r="E7" s="5"/>
      <c r="F7" s="5"/>
    </row>
    <row r="8" spans="2:6" ht="12.75">
      <c r="B8" s="5"/>
      <c r="C8" s="5"/>
      <c r="D8" s="6">
        <f>SUM(D6:D7)</f>
        <v>2.13</v>
      </c>
      <c r="E8" s="5">
        <v>42.6</v>
      </c>
      <c r="F8" s="9">
        <v>35</v>
      </c>
    </row>
    <row r="9" spans="2:6" ht="12.75">
      <c r="B9" s="5"/>
      <c r="C9" s="5"/>
      <c r="D9" s="6"/>
      <c r="E9" s="5"/>
      <c r="F9" s="9"/>
    </row>
    <row r="10" spans="1:6" ht="12.75">
      <c r="A10" t="s">
        <v>29</v>
      </c>
      <c r="B10" s="5">
        <v>12</v>
      </c>
      <c r="C10" s="5"/>
      <c r="D10" s="6"/>
      <c r="E10" s="5"/>
      <c r="F10" s="8">
        <v>14</v>
      </c>
    </row>
    <row r="11" spans="1:6" ht="12.75">
      <c r="A11" t="s">
        <v>30</v>
      </c>
      <c r="B11" s="5">
        <v>18</v>
      </c>
      <c r="F11" s="8">
        <v>21</v>
      </c>
    </row>
    <row r="12" spans="1:6" ht="12.75">
      <c r="A12" t="s">
        <v>15</v>
      </c>
      <c r="B12" s="5">
        <v>24</v>
      </c>
      <c r="F12" s="8">
        <v>28</v>
      </c>
    </row>
    <row r="13" spans="1:6" ht="12.75">
      <c r="A13" t="s">
        <v>22</v>
      </c>
      <c r="B13" s="5">
        <v>30</v>
      </c>
      <c r="F13" s="8">
        <v>35</v>
      </c>
    </row>
    <row r="15" ht="12.75">
      <c r="A15" t="s">
        <v>9</v>
      </c>
    </row>
    <row r="16" spans="1:3" ht="12.75">
      <c r="A16" s="2">
        <v>5</v>
      </c>
      <c r="B16" t="s">
        <v>10</v>
      </c>
      <c r="C16" t="s">
        <v>11</v>
      </c>
    </row>
    <row r="17" spans="3:6" ht="12.75">
      <c r="C17" t="s">
        <v>12</v>
      </c>
      <c r="F17" s="2">
        <v>1150</v>
      </c>
    </row>
    <row r="18" spans="5:6" ht="12.75">
      <c r="E18" t="s">
        <v>13</v>
      </c>
      <c r="F18" s="2">
        <v>218.5</v>
      </c>
    </row>
    <row r="19" spans="1:6" ht="12.75">
      <c r="A19" t="s">
        <v>25</v>
      </c>
      <c r="F19" s="2">
        <f>SUM(F17:F18)</f>
        <v>1368.5</v>
      </c>
    </row>
    <row r="21" spans="1:6" ht="12.75">
      <c r="A21" t="s">
        <v>14</v>
      </c>
      <c r="D21" t="s">
        <v>15</v>
      </c>
      <c r="E21" t="s">
        <v>16</v>
      </c>
      <c r="F21" s="7" t="s">
        <v>17</v>
      </c>
    </row>
    <row r="22" spans="1:6" ht="12.75">
      <c r="A22" t="s">
        <v>19</v>
      </c>
      <c r="E22" t="s">
        <v>18</v>
      </c>
      <c r="F22" s="7" t="s">
        <v>20</v>
      </c>
    </row>
    <row r="24" spans="1:6" ht="12.75">
      <c r="A24" t="s">
        <v>21</v>
      </c>
      <c r="D24" t="s">
        <v>22</v>
      </c>
      <c r="E24" t="s">
        <v>16</v>
      </c>
      <c r="F24" s="7" t="s">
        <v>17</v>
      </c>
    </row>
    <row r="25" spans="1:6" ht="12.75">
      <c r="A25" t="s">
        <v>23</v>
      </c>
      <c r="E25" t="s">
        <v>18</v>
      </c>
      <c r="F25" s="7" t="s">
        <v>24</v>
      </c>
    </row>
    <row r="27" spans="1:6" ht="12.75">
      <c r="A27" t="s">
        <v>28</v>
      </c>
      <c r="F27">
        <v>6880</v>
      </c>
    </row>
    <row r="29" spans="1:6" ht="12.75">
      <c r="A29" t="s">
        <v>26</v>
      </c>
      <c r="F29" s="3">
        <f>F19/F27</f>
        <v>0.19890988372093024</v>
      </c>
    </row>
    <row r="33" ht="12.75">
      <c r="A33" s="4" t="s">
        <v>27</v>
      </c>
    </row>
    <row r="34" ht="12.75">
      <c r="A34" s="4"/>
    </row>
    <row r="35" spans="2:6" ht="12.75"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</row>
    <row r="36" spans="1:6" ht="12.75">
      <c r="A36" t="s">
        <v>1</v>
      </c>
      <c r="B36" s="5">
        <v>3.25</v>
      </c>
      <c r="C36" s="5">
        <v>0.23</v>
      </c>
      <c r="D36" s="5">
        <v>3.48</v>
      </c>
      <c r="E36" s="5">
        <v>55.68</v>
      </c>
      <c r="F36" s="5">
        <v>56</v>
      </c>
    </row>
    <row r="37" spans="2:6" ht="12.75">
      <c r="B37" s="5"/>
      <c r="C37" s="5"/>
      <c r="D37" s="5"/>
      <c r="E37" s="5"/>
      <c r="F37" s="5"/>
    </row>
    <row r="38" spans="1:6" ht="12.75">
      <c r="A38" t="s">
        <v>7</v>
      </c>
      <c r="B38" s="5">
        <v>3.3</v>
      </c>
      <c r="C38" s="5">
        <v>0.23</v>
      </c>
      <c r="D38" s="5">
        <v>3.53</v>
      </c>
      <c r="E38" s="5">
        <v>56.48</v>
      </c>
      <c r="F38" s="5"/>
    </row>
    <row r="39" spans="1:6" ht="12.75">
      <c r="A39" t="s">
        <v>8</v>
      </c>
      <c r="B39" s="5"/>
      <c r="C39" s="5"/>
      <c r="D39" s="5">
        <v>0.2</v>
      </c>
      <c r="E39" s="5"/>
      <c r="F39" s="5"/>
    </row>
    <row r="40" spans="2:7" ht="12.75">
      <c r="B40" s="5"/>
      <c r="C40" s="5"/>
      <c r="D40" s="5">
        <f>SUM(D38:D39)</f>
        <v>3.73</v>
      </c>
      <c r="E40" s="5">
        <v>59.68</v>
      </c>
      <c r="F40" s="9">
        <v>60</v>
      </c>
      <c r="G40" s="9">
        <v>64</v>
      </c>
    </row>
    <row r="42" spans="1:7" ht="12.75">
      <c r="A42" t="s">
        <v>29</v>
      </c>
      <c r="B42" s="5">
        <v>28</v>
      </c>
      <c r="C42" s="5"/>
      <c r="D42" s="5"/>
      <c r="E42" s="5"/>
      <c r="F42" s="8">
        <v>30</v>
      </c>
      <c r="G42" s="8">
        <v>32</v>
      </c>
    </row>
    <row r="43" spans="1:7" ht="12.75">
      <c r="A43" t="s">
        <v>30</v>
      </c>
      <c r="B43" s="5">
        <v>42</v>
      </c>
      <c r="C43" s="5"/>
      <c r="D43" s="5"/>
      <c r="E43" s="5"/>
      <c r="F43" s="8">
        <v>45</v>
      </c>
      <c r="G43" s="8">
        <v>48</v>
      </c>
    </row>
    <row r="44" spans="1:7" ht="12.75">
      <c r="A44" t="s">
        <v>15</v>
      </c>
      <c r="B44" s="5">
        <v>56</v>
      </c>
      <c r="C44" s="5"/>
      <c r="D44" s="5"/>
      <c r="E44" s="5"/>
      <c r="F44" s="8">
        <v>60</v>
      </c>
      <c r="G44" s="8">
        <v>64</v>
      </c>
    </row>
    <row r="49" ht="12.75">
      <c r="E49" t="s">
        <v>31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9">
      <selection activeCell="H54" sqref="H54"/>
    </sheetView>
  </sheetViews>
  <sheetFormatPr defaultColWidth="11.421875" defaultRowHeight="12.75"/>
  <cols>
    <col min="2" max="2" width="13.140625" style="0" bestFit="1" customWidth="1"/>
    <col min="3" max="3" width="13.8515625" style="0" customWidth="1"/>
    <col min="6" max="6" width="12.57421875" style="0" bestFit="1" customWidth="1"/>
  </cols>
  <sheetData>
    <row r="1" spans="1:4" ht="12.75">
      <c r="A1" s="4" t="s">
        <v>0</v>
      </c>
      <c r="B1" s="4"/>
      <c r="C1" s="4"/>
      <c r="D1" s="4"/>
    </row>
    <row r="3" spans="2:6" ht="12.7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2.75">
      <c r="A4" t="s">
        <v>32</v>
      </c>
      <c r="B4" s="5">
        <v>1.89</v>
      </c>
      <c r="C4" s="5">
        <v>0.13</v>
      </c>
      <c r="D4" s="5">
        <v>2.02</v>
      </c>
      <c r="E4" s="5"/>
      <c r="F4" s="5"/>
    </row>
    <row r="5" spans="2:6" ht="12.75">
      <c r="B5" s="5"/>
      <c r="C5" s="5"/>
      <c r="D5" s="5"/>
      <c r="E5" s="5"/>
      <c r="F5" s="5"/>
    </row>
    <row r="6" spans="1:6" ht="12.75">
      <c r="A6" t="s">
        <v>8</v>
      </c>
      <c r="B6" s="5"/>
      <c r="C6" s="5"/>
      <c r="D6" s="5">
        <v>0.11</v>
      </c>
      <c r="E6" s="5"/>
      <c r="F6" s="5"/>
    </row>
    <row r="7" spans="2:6" ht="12.75">
      <c r="B7" s="5"/>
      <c r="C7" s="5"/>
      <c r="D7" s="5">
        <v>2.13</v>
      </c>
      <c r="E7" s="5">
        <v>42.8</v>
      </c>
      <c r="F7" s="5"/>
    </row>
    <row r="8" spans="1:6" ht="12.75">
      <c r="A8" t="s">
        <v>33</v>
      </c>
      <c r="B8" s="5"/>
      <c r="C8" s="5"/>
      <c r="D8" s="5">
        <v>0.58</v>
      </c>
      <c r="E8" s="5"/>
      <c r="F8" s="5"/>
    </row>
    <row r="9" spans="2:6" ht="12.75">
      <c r="B9" s="5"/>
      <c r="C9" s="5"/>
      <c r="D9" s="6">
        <f>D7+D8</f>
        <v>2.71</v>
      </c>
      <c r="E9" s="5">
        <v>54.2</v>
      </c>
      <c r="F9" s="9">
        <v>45</v>
      </c>
    </row>
    <row r="10" spans="2:6" ht="12.75">
      <c r="B10" s="5"/>
      <c r="C10" s="5"/>
      <c r="D10" s="6"/>
      <c r="E10" s="5"/>
      <c r="F10" s="9"/>
    </row>
    <row r="11" spans="1:6" ht="12.75">
      <c r="A11" t="s">
        <v>29</v>
      </c>
      <c r="B11" s="5"/>
      <c r="C11" s="5"/>
      <c r="D11" s="6"/>
      <c r="E11" s="5"/>
      <c r="F11" s="6">
        <v>18</v>
      </c>
    </row>
    <row r="12" spans="1:6" ht="12.75">
      <c r="A12" t="s">
        <v>30</v>
      </c>
      <c r="B12" s="5"/>
      <c r="F12" s="6">
        <v>27</v>
      </c>
    </row>
    <row r="13" spans="1:6" ht="12.75">
      <c r="A13" t="s">
        <v>15</v>
      </c>
      <c r="B13" s="5"/>
      <c r="F13" s="6">
        <v>36</v>
      </c>
    </row>
    <row r="14" spans="1:6" ht="12.75">
      <c r="A14" t="s">
        <v>22</v>
      </c>
      <c r="B14" s="5"/>
      <c r="F14" s="6">
        <v>45</v>
      </c>
    </row>
    <row r="16" spans="1:3" ht="12.75">
      <c r="A16" s="4" t="s">
        <v>9</v>
      </c>
      <c r="B16" s="4"/>
      <c r="C16" s="11"/>
    </row>
    <row r="17" spans="1:3" ht="12.75">
      <c r="A17" s="2">
        <v>5</v>
      </c>
      <c r="B17" t="s">
        <v>10</v>
      </c>
      <c r="C17" t="s">
        <v>11</v>
      </c>
    </row>
    <row r="18" spans="3:6" ht="12.75">
      <c r="C18" t="s">
        <v>12</v>
      </c>
      <c r="F18" s="2">
        <v>1150</v>
      </c>
    </row>
    <row r="19" spans="5:6" ht="12.75">
      <c r="E19" t="s">
        <v>13</v>
      </c>
      <c r="F19" s="2">
        <v>218.5</v>
      </c>
    </row>
    <row r="20" spans="1:6" ht="12.75">
      <c r="A20" s="4" t="s">
        <v>25</v>
      </c>
      <c r="B20" s="4"/>
      <c r="C20" s="4"/>
      <c r="D20" s="4"/>
      <c r="E20" s="4"/>
      <c r="F20" s="12">
        <f>SUM(F18:F19)</f>
        <v>1368.5</v>
      </c>
    </row>
    <row r="22" spans="1:6" ht="12.75">
      <c r="A22" s="4" t="s">
        <v>34</v>
      </c>
      <c r="D22" t="s">
        <v>15</v>
      </c>
      <c r="E22" t="s">
        <v>16</v>
      </c>
      <c r="F22" s="7" t="s">
        <v>35</v>
      </c>
    </row>
    <row r="23" spans="1:6" ht="12.75">
      <c r="A23" t="s">
        <v>19</v>
      </c>
      <c r="E23" t="s">
        <v>18</v>
      </c>
      <c r="F23" s="7" t="s">
        <v>36</v>
      </c>
    </row>
    <row r="25" spans="1:6" ht="12.75">
      <c r="A25" s="4" t="s">
        <v>37</v>
      </c>
      <c r="D25" t="s">
        <v>22</v>
      </c>
      <c r="E25" t="s">
        <v>16</v>
      </c>
      <c r="F25" s="7" t="s">
        <v>38</v>
      </c>
    </row>
    <row r="26" spans="1:6" ht="12.75">
      <c r="A26" t="s">
        <v>23</v>
      </c>
      <c r="E26" t="s">
        <v>18</v>
      </c>
      <c r="F26" s="7" t="s">
        <v>39</v>
      </c>
    </row>
    <row r="28" spans="1:6" ht="12.75">
      <c r="A28" t="s">
        <v>28</v>
      </c>
      <c r="F28" s="4">
        <v>12180</v>
      </c>
    </row>
    <row r="30" spans="1:6" ht="12.75">
      <c r="A30" s="4" t="s">
        <v>26</v>
      </c>
      <c r="B30" s="4"/>
      <c r="C30" s="4"/>
      <c r="D30" s="4"/>
      <c r="E30" s="4"/>
      <c r="F30" s="13">
        <f>F20/F28</f>
        <v>0.11235632183908045</v>
      </c>
    </row>
    <row r="32" spans="1:6" ht="12.75">
      <c r="A32" s="4" t="s">
        <v>40</v>
      </c>
      <c r="B32" s="4"/>
      <c r="C32" s="4"/>
      <c r="D32" s="4"/>
      <c r="E32" s="4" t="s">
        <v>41</v>
      </c>
      <c r="F32" s="4"/>
    </row>
    <row r="33" spans="1:6" ht="12.75">
      <c r="A33" s="4"/>
      <c r="B33" s="4"/>
      <c r="C33" s="4"/>
      <c r="D33" s="4"/>
      <c r="E33" s="4"/>
      <c r="F33" s="4"/>
    </row>
    <row r="34" spans="1:6" s="10" customFormat="1" ht="12.75">
      <c r="A34" s="10" t="s">
        <v>42</v>
      </c>
      <c r="C34" s="14">
        <v>7004</v>
      </c>
      <c r="E34" s="10" t="s">
        <v>43</v>
      </c>
      <c r="F34" s="14">
        <v>0.58</v>
      </c>
    </row>
    <row r="35" spans="1:6" ht="12.75">
      <c r="A35" s="4"/>
      <c r="B35" s="4"/>
      <c r="C35" s="4"/>
      <c r="D35" s="4"/>
      <c r="E35" s="4"/>
      <c r="F35" s="4"/>
    </row>
    <row r="37" ht="12.75">
      <c r="A37" s="4" t="s">
        <v>27</v>
      </c>
    </row>
    <row r="38" ht="12.75">
      <c r="A38" s="4"/>
    </row>
    <row r="39" spans="2:6" ht="12.75">
      <c r="B39" s="1" t="s">
        <v>2</v>
      </c>
      <c r="C39" s="1" t="s">
        <v>3</v>
      </c>
      <c r="D39" s="1" t="s">
        <v>4</v>
      </c>
      <c r="E39" s="1" t="s">
        <v>5</v>
      </c>
      <c r="F39" s="1" t="s">
        <v>6</v>
      </c>
    </row>
    <row r="40" spans="1:7" ht="12.75">
      <c r="A40" s="10" t="s">
        <v>32</v>
      </c>
      <c r="B40" s="5">
        <v>3.47</v>
      </c>
      <c r="C40" s="5">
        <v>0.24</v>
      </c>
      <c r="D40" s="5">
        <v>3.71</v>
      </c>
      <c r="E40" s="5"/>
      <c r="F40" s="9"/>
      <c r="G40" s="9"/>
    </row>
    <row r="41" spans="1:7" ht="12.75">
      <c r="A41" s="10" t="s">
        <v>8</v>
      </c>
      <c r="B41" s="5"/>
      <c r="C41" s="5"/>
      <c r="D41" s="5">
        <v>0.11</v>
      </c>
      <c r="E41" s="5"/>
      <c r="F41" s="9"/>
      <c r="G41" s="9"/>
    </row>
    <row r="42" spans="2:7" ht="12.75">
      <c r="B42" s="5"/>
      <c r="C42" s="5"/>
      <c r="D42" s="5">
        <f>SUM(D40:D41)</f>
        <v>3.82</v>
      </c>
      <c r="E42" s="5">
        <v>61.28</v>
      </c>
      <c r="F42" s="9"/>
      <c r="G42" s="9"/>
    </row>
    <row r="43" spans="1:4" ht="12.75">
      <c r="A43" s="10" t="s">
        <v>33</v>
      </c>
      <c r="D43" s="5">
        <v>0.58</v>
      </c>
    </row>
    <row r="44" spans="1:6" ht="12.75">
      <c r="A44" s="10"/>
      <c r="D44" s="5">
        <v>4.4</v>
      </c>
      <c r="E44" s="5">
        <v>70.4</v>
      </c>
      <c r="F44" s="10" t="s">
        <v>44</v>
      </c>
    </row>
    <row r="45" spans="1:6" ht="12.75">
      <c r="A45" s="10"/>
      <c r="D45" s="5"/>
      <c r="E45" s="5">
        <v>88</v>
      </c>
      <c r="F45" s="10" t="s">
        <v>45</v>
      </c>
    </row>
    <row r="46" spans="1:6" ht="12.75">
      <c r="A46" s="10"/>
      <c r="D46" s="5"/>
      <c r="E46" s="5"/>
      <c r="F46" s="10"/>
    </row>
    <row r="47" spans="1:7" ht="12.75">
      <c r="A47" s="10" t="s">
        <v>46</v>
      </c>
      <c r="B47" s="5"/>
      <c r="C47" s="5"/>
      <c r="D47" s="5"/>
      <c r="E47" s="5"/>
      <c r="F47" s="6" t="s">
        <v>29</v>
      </c>
      <c r="G47" s="6">
        <v>40</v>
      </c>
    </row>
    <row r="48" spans="2:7" ht="12.75">
      <c r="B48" s="5"/>
      <c r="C48" s="5"/>
      <c r="D48" s="5"/>
      <c r="E48" s="5"/>
      <c r="F48" s="6" t="s">
        <v>30</v>
      </c>
      <c r="G48" s="6">
        <v>60</v>
      </c>
    </row>
    <row r="49" spans="2:7" ht="12.75">
      <c r="B49" s="5"/>
      <c r="C49" s="5"/>
      <c r="D49" s="5"/>
      <c r="E49" s="5"/>
      <c r="F49" s="6" t="s">
        <v>15</v>
      </c>
      <c r="G49" s="6">
        <v>80</v>
      </c>
    </row>
    <row r="50" spans="6:7" ht="12.75">
      <c r="F50" s="6" t="s">
        <v>22</v>
      </c>
      <c r="G50" s="6">
        <v>100</v>
      </c>
    </row>
    <row r="54" ht="12.75">
      <c r="E54" t="s">
        <v>31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G34" sqref="G34"/>
    </sheetView>
  </sheetViews>
  <sheetFormatPr defaultColWidth="11.421875" defaultRowHeight="12.75"/>
  <cols>
    <col min="2" max="2" width="13.140625" style="0" bestFit="1" customWidth="1"/>
    <col min="3" max="3" width="13.8515625" style="0" customWidth="1"/>
    <col min="6" max="6" width="12.57421875" style="0" bestFit="1" customWidth="1"/>
    <col min="7" max="7" width="13.8515625" style="0" bestFit="1" customWidth="1"/>
  </cols>
  <sheetData>
    <row r="1" spans="1:4" ht="12.75">
      <c r="A1" s="4" t="s">
        <v>0</v>
      </c>
      <c r="B1" s="4"/>
      <c r="C1" s="4"/>
      <c r="D1" s="4"/>
    </row>
    <row r="3" spans="2:9" ht="12.7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59</v>
      </c>
      <c r="H3" s="1" t="s">
        <v>60</v>
      </c>
      <c r="I3" s="1"/>
    </row>
    <row r="4" spans="1:8" ht="12.75">
      <c r="A4" t="s">
        <v>47</v>
      </c>
      <c r="B4" s="5">
        <v>2.08</v>
      </c>
      <c r="C4" s="5">
        <f>B4*7/100</f>
        <v>0.1456</v>
      </c>
      <c r="D4" s="5">
        <f>B4+C4</f>
        <v>2.2256</v>
      </c>
      <c r="E4" s="5"/>
      <c r="F4" s="5"/>
      <c r="G4" t="s">
        <v>61</v>
      </c>
      <c r="H4" t="s">
        <v>62</v>
      </c>
    </row>
    <row r="5" spans="2:6" ht="12.75">
      <c r="B5" s="5"/>
      <c r="C5" s="5"/>
      <c r="D5" s="5"/>
      <c r="E5" s="5"/>
      <c r="F5" s="5"/>
    </row>
    <row r="6" spans="1:6" ht="12.75">
      <c r="A6" t="s">
        <v>8</v>
      </c>
      <c r="B6" s="5"/>
      <c r="C6" s="5"/>
      <c r="D6" s="5">
        <v>0.1</v>
      </c>
      <c r="E6" s="5"/>
      <c r="F6" s="5"/>
    </row>
    <row r="7" spans="1:6" ht="12.75">
      <c r="A7" t="s">
        <v>50</v>
      </c>
      <c r="B7" s="5"/>
      <c r="C7" s="5"/>
      <c r="D7" s="5">
        <v>1.45</v>
      </c>
      <c r="E7" s="5"/>
      <c r="F7" s="5"/>
    </row>
    <row r="8" spans="2:6" ht="12.75">
      <c r="B8" s="5"/>
      <c r="C8" s="5"/>
      <c r="D8" s="6">
        <f>SUM(D4:D7)</f>
        <v>3.7756</v>
      </c>
      <c r="E8" s="5">
        <v>75.6</v>
      </c>
      <c r="F8" s="8"/>
    </row>
    <row r="9" spans="1:6" ht="12.75">
      <c r="A9" s="10" t="s">
        <v>53</v>
      </c>
      <c r="B9" s="5"/>
      <c r="C9" s="5"/>
      <c r="D9" s="6"/>
      <c r="E9" s="5"/>
      <c r="F9" s="9">
        <v>50</v>
      </c>
    </row>
    <row r="10" spans="1:6" s="15" customFormat="1" ht="12.75">
      <c r="A10" s="15" t="s">
        <v>29</v>
      </c>
      <c r="B10" s="8" t="s">
        <v>52</v>
      </c>
      <c r="C10" s="8"/>
      <c r="D10" s="9"/>
      <c r="E10" s="8"/>
      <c r="F10" s="8">
        <v>20</v>
      </c>
    </row>
    <row r="11" spans="1:8" ht="12.75">
      <c r="A11" t="s">
        <v>30</v>
      </c>
      <c r="B11" s="5"/>
      <c r="F11" s="6">
        <v>30</v>
      </c>
      <c r="G11" s="6">
        <v>45</v>
      </c>
      <c r="H11" s="6">
        <v>36</v>
      </c>
    </row>
    <row r="12" spans="1:8" ht="12.75">
      <c r="A12" t="s">
        <v>15</v>
      </c>
      <c r="B12" s="5"/>
      <c r="F12" s="6">
        <v>40</v>
      </c>
      <c r="G12" s="6">
        <v>60</v>
      </c>
      <c r="H12" s="6">
        <v>48</v>
      </c>
    </row>
    <row r="13" spans="1:8" ht="12.75">
      <c r="A13" t="s">
        <v>22</v>
      </c>
      <c r="B13" s="5"/>
      <c r="F13" s="6">
        <v>50</v>
      </c>
      <c r="G13" s="6">
        <v>75</v>
      </c>
      <c r="H13" s="6">
        <v>60</v>
      </c>
    </row>
    <row r="15" spans="1:3" ht="12.75">
      <c r="A15" s="4" t="s">
        <v>9</v>
      </c>
      <c r="B15" s="4"/>
      <c r="C15" s="11"/>
    </row>
    <row r="16" spans="1:3" ht="12.75">
      <c r="A16" s="2">
        <v>7</v>
      </c>
      <c r="B16" t="s">
        <v>10</v>
      </c>
      <c r="C16" t="s">
        <v>11</v>
      </c>
    </row>
    <row r="17" spans="3:6" ht="12.75">
      <c r="C17" t="s">
        <v>12</v>
      </c>
      <c r="F17" s="2">
        <f>A16*230</f>
        <v>1610</v>
      </c>
    </row>
    <row r="18" spans="5:6" ht="12.75">
      <c r="E18" t="s">
        <v>13</v>
      </c>
      <c r="F18" s="2">
        <f>F17*19/100</f>
        <v>305.9</v>
      </c>
    </row>
    <row r="19" spans="1:6" ht="12.75">
      <c r="A19" s="4" t="s">
        <v>25</v>
      </c>
      <c r="B19" s="4"/>
      <c r="C19" s="4"/>
      <c r="D19" s="4"/>
      <c r="E19" s="4"/>
      <c r="F19" s="12">
        <f>SUM(F17:F18)</f>
        <v>1915.9</v>
      </c>
    </row>
    <row r="21" spans="1:6" ht="12.75">
      <c r="A21" s="4" t="s">
        <v>57</v>
      </c>
      <c r="D21" t="s">
        <v>22</v>
      </c>
      <c r="E21" t="s">
        <v>16</v>
      </c>
      <c r="F21" s="7" t="s">
        <v>38</v>
      </c>
    </row>
    <row r="22" spans="1:6" ht="12.75">
      <c r="A22" t="s">
        <v>19</v>
      </c>
      <c r="E22" t="s">
        <v>18</v>
      </c>
      <c r="F22" s="7" t="s">
        <v>58</v>
      </c>
    </row>
    <row r="24" spans="1:6" ht="12.75">
      <c r="A24" s="4" t="s">
        <v>54</v>
      </c>
      <c r="D24" t="s">
        <v>22</v>
      </c>
      <c r="E24" t="s">
        <v>16</v>
      </c>
      <c r="F24" s="7" t="s">
        <v>55</v>
      </c>
    </row>
    <row r="25" spans="1:6" ht="12.75">
      <c r="A25" t="s">
        <v>23</v>
      </c>
      <c r="E25" t="s">
        <v>18</v>
      </c>
      <c r="F25" s="7" t="s">
        <v>56</v>
      </c>
    </row>
    <row r="27" spans="1:6" ht="12.75">
      <c r="A27" t="s">
        <v>48</v>
      </c>
      <c r="F27" s="4">
        <v>18650</v>
      </c>
    </row>
    <row r="29" spans="1:6" ht="12.75">
      <c r="A29" s="4" t="s">
        <v>26</v>
      </c>
      <c r="B29" s="4"/>
      <c r="C29" s="4"/>
      <c r="D29" s="4"/>
      <c r="E29" s="4"/>
      <c r="F29" s="13">
        <f>F19/F27</f>
        <v>0.10272922252010724</v>
      </c>
    </row>
    <row r="31" spans="1:6" ht="12.75">
      <c r="A31" s="4" t="s">
        <v>40</v>
      </c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s="10" customFormat="1" ht="12.75">
      <c r="A33" s="10" t="s">
        <v>49</v>
      </c>
      <c r="C33" s="14"/>
      <c r="D33" s="16">
        <v>27045</v>
      </c>
      <c r="E33" s="10" t="s">
        <v>43</v>
      </c>
      <c r="F33" s="14">
        <v>1.45</v>
      </c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7" ht="12.75">
      <c r="A37" s="4" t="s">
        <v>27</v>
      </c>
    </row>
    <row r="38" ht="12.75">
      <c r="A38" s="4"/>
    </row>
    <row r="39" spans="2:8" ht="12.75">
      <c r="B39" s="1" t="s">
        <v>2</v>
      </c>
      <c r="C39" s="1" t="s">
        <v>3</v>
      </c>
      <c r="D39" s="1" t="s">
        <v>4</v>
      </c>
      <c r="E39" s="1" t="s">
        <v>5</v>
      </c>
      <c r="F39" s="1" t="s">
        <v>6</v>
      </c>
      <c r="G39" s="1" t="s">
        <v>59</v>
      </c>
      <c r="H39" s="1"/>
    </row>
    <row r="40" spans="1:6" ht="12.75">
      <c r="A40" s="10" t="s">
        <v>47</v>
      </c>
      <c r="B40" s="5">
        <v>3.82</v>
      </c>
      <c r="C40" s="5">
        <f>B40*7/100</f>
        <v>0.26739999999999997</v>
      </c>
      <c r="D40" s="5">
        <f>B40+C40</f>
        <v>4.0874</v>
      </c>
      <c r="E40" s="5"/>
      <c r="F40" s="9"/>
    </row>
    <row r="41" spans="1:7" ht="12.75">
      <c r="A41" s="10" t="s">
        <v>8</v>
      </c>
      <c r="B41" s="5"/>
      <c r="C41" s="5"/>
      <c r="D41" s="5">
        <v>0.1</v>
      </c>
      <c r="E41" s="5"/>
      <c r="F41" s="9"/>
      <c r="G41" s="9"/>
    </row>
    <row r="42" spans="1:4" ht="12.75">
      <c r="A42" s="10" t="s">
        <v>50</v>
      </c>
      <c r="D42" s="5">
        <v>1.45</v>
      </c>
    </row>
    <row r="43" spans="1:6" ht="12.75">
      <c r="A43" s="10"/>
      <c r="D43" s="5">
        <f>SUM(D40:D42)</f>
        <v>5.6373999999999995</v>
      </c>
      <c r="E43" s="5">
        <v>112.8</v>
      </c>
      <c r="F43" s="10" t="s">
        <v>45</v>
      </c>
    </row>
    <row r="44" spans="1:6" ht="12.75">
      <c r="A44" s="10"/>
      <c r="D44" s="5"/>
      <c r="E44" s="5"/>
      <c r="F44" s="10"/>
    </row>
    <row r="45" spans="1:6" ht="12.75">
      <c r="A45" s="10"/>
      <c r="D45" s="5"/>
      <c r="E45" s="5"/>
      <c r="F45" s="10"/>
    </row>
    <row r="46" spans="1:6" ht="12.75">
      <c r="A46" s="10" t="s">
        <v>63</v>
      </c>
      <c r="B46" s="5"/>
      <c r="C46" s="5"/>
      <c r="D46" s="5"/>
      <c r="E46" s="6" t="s">
        <v>29</v>
      </c>
      <c r="F46" s="6">
        <v>44</v>
      </c>
    </row>
    <row r="47" spans="1:6" ht="12.75">
      <c r="A47" t="s">
        <v>51</v>
      </c>
      <c r="B47" s="5"/>
      <c r="C47" s="5"/>
      <c r="D47" s="5"/>
      <c r="E47" s="6" t="s">
        <v>30</v>
      </c>
      <c r="F47" s="6">
        <v>66</v>
      </c>
    </row>
    <row r="48" spans="2:6" ht="12.75">
      <c r="B48" s="5"/>
      <c r="C48" s="5"/>
      <c r="D48" s="5"/>
      <c r="E48" s="6" t="s">
        <v>15</v>
      </c>
      <c r="F48" s="6">
        <v>88</v>
      </c>
    </row>
    <row r="49" spans="5:6" ht="12.75">
      <c r="E49" s="6" t="s">
        <v>22</v>
      </c>
      <c r="F49" s="6">
        <v>110</v>
      </c>
    </row>
    <row r="51" spans="1:3" ht="12.75">
      <c r="A51" t="s">
        <v>64</v>
      </c>
      <c r="C51" t="s">
        <v>68</v>
      </c>
    </row>
    <row r="53" spans="1:5" ht="12.75">
      <c r="A53" s="6">
        <v>62400</v>
      </c>
      <c r="B53" s="10" t="s">
        <v>66</v>
      </c>
      <c r="C53" t="s">
        <v>65</v>
      </c>
      <c r="D53" s="29" t="s">
        <v>67</v>
      </c>
      <c r="E53" s="30"/>
    </row>
    <row r="55" spans="5:7" ht="12.75">
      <c r="E55" s="6" t="s">
        <v>29</v>
      </c>
      <c r="G55" s="6">
        <v>62</v>
      </c>
    </row>
    <row r="56" spans="5:7" ht="12.75">
      <c r="E56" s="6" t="s">
        <v>30</v>
      </c>
      <c r="G56" s="6">
        <v>94</v>
      </c>
    </row>
    <row r="57" spans="5:7" ht="12.75">
      <c r="E57" s="6" t="s">
        <v>15</v>
      </c>
      <c r="G57" s="6">
        <v>124</v>
      </c>
    </row>
    <row r="58" spans="5:7" ht="12.75">
      <c r="E58" s="6" t="s">
        <v>22</v>
      </c>
      <c r="G58" s="6">
        <v>155</v>
      </c>
    </row>
    <row r="62" ht="12.75">
      <c r="A62" t="s">
        <v>69</v>
      </c>
    </row>
    <row r="64" spans="1:7" ht="12.75">
      <c r="A64" s="6">
        <v>20000</v>
      </c>
      <c r="B64" t="s">
        <v>70</v>
      </c>
      <c r="C64" t="s">
        <v>71</v>
      </c>
      <c r="D64" t="s">
        <v>72</v>
      </c>
      <c r="G64" s="6">
        <v>91</v>
      </c>
    </row>
  </sheetData>
  <sheetProtection/>
  <mergeCells count="1">
    <mergeCell ref="D53:E53"/>
  </mergeCells>
  <printOptions gridLine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28">
      <selection activeCell="A89" sqref="A89:I90"/>
    </sheetView>
  </sheetViews>
  <sheetFormatPr defaultColWidth="11.421875" defaultRowHeight="12.75"/>
  <cols>
    <col min="1" max="1" width="11.7109375" style="0" bestFit="1" customWidth="1"/>
    <col min="2" max="2" width="12.8515625" style="0" customWidth="1"/>
    <col min="3" max="3" width="11.421875" style="0" customWidth="1"/>
    <col min="5" max="5" width="9.8515625" style="0" customWidth="1"/>
    <col min="6" max="6" width="12.57421875" style="0" bestFit="1" customWidth="1"/>
    <col min="7" max="7" width="13.8515625" style="0" bestFit="1" customWidth="1"/>
  </cols>
  <sheetData>
    <row r="1" spans="1:9" ht="12.75">
      <c r="A1" s="4" t="s">
        <v>9</v>
      </c>
      <c r="B1" s="4"/>
      <c r="C1" s="11"/>
      <c r="H1" s="1"/>
      <c r="I1" s="1"/>
    </row>
    <row r="2" spans="1:3" ht="12.75">
      <c r="A2" s="2">
        <v>7</v>
      </c>
      <c r="B2" t="s">
        <v>10</v>
      </c>
      <c r="C2" s="17" t="s">
        <v>85</v>
      </c>
    </row>
    <row r="3" spans="3:6" ht="12.75">
      <c r="C3" s="17" t="s">
        <v>12</v>
      </c>
      <c r="F3" s="2">
        <f>A2*230</f>
        <v>1610</v>
      </c>
    </row>
    <row r="4" spans="5:6" ht="12.75">
      <c r="E4" t="s">
        <v>13</v>
      </c>
      <c r="F4" s="2">
        <f>F3*19/100</f>
        <v>305.9</v>
      </c>
    </row>
    <row r="5" spans="1:6" ht="12.75">
      <c r="A5" s="4" t="s">
        <v>25</v>
      </c>
      <c r="B5" s="4"/>
      <c r="C5" s="4"/>
      <c r="D5" s="4"/>
      <c r="E5" s="4"/>
      <c r="F5" s="12">
        <f>SUM(F3:F4)</f>
        <v>1915.9</v>
      </c>
    </row>
    <row r="6" spans="1:6" ht="12.75">
      <c r="A6" s="4"/>
      <c r="B6" s="4"/>
      <c r="C6" s="4"/>
      <c r="D6" s="4"/>
      <c r="E6" s="4"/>
      <c r="F6" s="12"/>
    </row>
    <row r="8" spans="1:6" ht="12.75">
      <c r="A8" s="4" t="s">
        <v>57</v>
      </c>
      <c r="D8" t="s">
        <v>22</v>
      </c>
      <c r="E8" t="s">
        <v>16</v>
      </c>
      <c r="F8" s="19" t="s">
        <v>38</v>
      </c>
    </row>
    <row r="9" spans="1:8" ht="12.75">
      <c r="A9" t="s">
        <v>19</v>
      </c>
      <c r="E9" t="s">
        <v>18</v>
      </c>
      <c r="F9" s="19" t="s">
        <v>58</v>
      </c>
      <c r="H9" s="6"/>
    </row>
    <row r="10" ht="12.75">
      <c r="H10" s="6"/>
    </row>
    <row r="11" spans="1:6" ht="12.75">
      <c r="A11" s="4" t="s">
        <v>54</v>
      </c>
      <c r="D11" t="s">
        <v>22</v>
      </c>
      <c r="E11" t="s">
        <v>16</v>
      </c>
      <c r="F11" s="19" t="s">
        <v>55</v>
      </c>
    </row>
    <row r="12" spans="1:6" ht="12.75">
      <c r="A12" t="s">
        <v>23</v>
      </c>
      <c r="E12" t="s">
        <v>18</v>
      </c>
      <c r="F12" s="19" t="s">
        <v>56</v>
      </c>
    </row>
    <row r="14" spans="1:8" ht="12.75">
      <c r="A14" t="s">
        <v>48</v>
      </c>
      <c r="F14" s="4">
        <v>18650</v>
      </c>
      <c r="H14" s="6"/>
    </row>
    <row r="16" spans="1:8" ht="12.75">
      <c r="A16" s="4" t="s">
        <v>26</v>
      </c>
      <c r="B16" s="4"/>
      <c r="C16" s="4"/>
      <c r="D16" s="4"/>
      <c r="E16" s="4"/>
      <c r="F16" s="13">
        <f>F5/F14</f>
        <v>0.10272922252010724</v>
      </c>
      <c r="H16" s="6"/>
    </row>
    <row r="17" spans="1:8" ht="12.75">
      <c r="A17" s="4"/>
      <c r="B17" s="4"/>
      <c r="C17" s="4"/>
      <c r="D17" s="4"/>
      <c r="E17" s="4"/>
      <c r="F17" s="13"/>
      <c r="H17" s="6"/>
    </row>
    <row r="18" spans="1:8" ht="12.75">
      <c r="A18" s="4"/>
      <c r="B18" s="4"/>
      <c r="C18" s="4"/>
      <c r="D18" s="4"/>
      <c r="E18" s="4"/>
      <c r="F18" s="13"/>
      <c r="H18" s="6"/>
    </row>
    <row r="19" spans="1:8" ht="12.75">
      <c r="A19" s="4"/>
      <c r="B19" s="4"/>
      <c r="C19" s="4"/>
      <c r="D19" s="4"/>
      <c r="E19" s="4"/>
      <c r="F19" s="13"/>
      <c r="H19" s="6"/>
    </row>
    <row r="20" spans="1:8" ht="12.75">
      <c r="A20" s="4" t="s">
        <v>76</v>
      </c>
      <c r="B20" s="4"/>
      <c r="C20" s="4"/>
      <c r="D20" s="4"/>
      <c r="E20" s="4"/>
      <c r="F20" s="13"/>
      <c r="G20" s="17"/>
      <c r="H20" s="6"/>
    </row>
    <row r="21" spans="1:8" ht="12.75">
      <c r="A21" s="17" t="s">
        <v>77</v>
      </c>
      <c r="B21" s="17"/>
      <c r="C21" s="21">
        <v>1021.28</v>
      </c>
      <c r="D21" s="17"/>
      <c r="E21" s="17"/>
      <c r="F21" s="22"/>
      <c r="G21" s="17"/>
      <c r="H21" s="6"/>
    </row>
    <row r="22" spans="1:7" ht="12.75">
      <c r="A22" s="4" t="s">
        <v>78</v>
      </c>
      <c r="B22" s="17"/>
      <c r="C22" s="21"/>
      <c r="D22" s="17"/>
      <c r="E22" s="17"/>
      <c r="F22" s="12">
        <f>C21/F14</f>
        <v>0.05476032171581769</v>
      </c>
      <c r="G22" s="17"/>
    </row>
    <row r="23" spans="1:7" ht="12.75">
      <c r="A23" s="4"/>
      <c r="B23" s="17"/>
      <c r="C23" s="21"/>
      <c r="D23" s="17"/>
      <c r="E23" s="17"/>
      <c r="F23" s="12"/>
      <c r="G23" s="17"/>
    </row>
    <row r="24" spans="1:7" ht="12.75">
      <c r="A24" s="4"/>
      <c r="B24" s="17"/>
      <c r="C24" s="21"/>
      <c r="D24" s="17"/>
      <c r="E24" s="17"/>
      <c r="F24" s="12"/>
      <c r="G24" s="17"/>
    </row>
    <row r="26" spans="1:6" ht="12.75">
      <c r="A26" s="4" t="s">
        <v>40</v>
      </c>
      <c r="B26" s="4"/>
      <c r="C26" s="4"/>
      <c r="D26" s="4"/>
      <c r="E26" s="4"/>
      <c r="F26" s="4"/>
    </row>
    <row r="27" spans="1:7" ht="12.75">
      <c r="A27" s="17" t="s">
        <v>84</v>
      </c>
      <c r="B27" s="10"/>
      <c r="C27" s="14"/>
      <c r="D27" s="16">
        <v>27045</v>
      </c>
      <c r="E27" s="10" t="s">
        <v>43</v>
      </c>
      <c r="F27" s="12">
        <f>D27/F14</f>
        <v>1.4501340482573726</v>
      </c>
      <c r="G27" s="10"/>
    </row>
    <row r="28" spans="1:7" ht="12.75">
      <c r="A28" s="17"/>
      <c r="B28" s="10"/>
      <c r="C28" s="14"/>
      <c r="D28" s="16"/>
      <c r="E28" s="10"/>
      <c r="F28" s="12"/>
      <c r="G28" s="10"/>
    </row>
    <row r="29" spans="1:7" ht="12.75">
      <c r="A29" s="17"/>
      <c r="B29" s="10"/>
      <c r="C29" s="14"/>
      <c r="D29" s="16"/>
      <c r="E29" s="10"/>
      <c r="F29" s="12"/>
      <c r="G29" s="10"/>
    </row>
    <row r="30" spans="1:7" ht="12.75">
      <c r="A30" s="17"/>
      <c r="B30" s="10"/>
      <c r="C30" s="14"/>
      <c r="D30" s="16"/>
      <c r="E30" s="10"/>
      <c r="F30" s="12"/>
      <c r="G30" s="10"/>
    </row>
    <row r="31" spans="1:7" ht="12.75">
      <c r="A31" s="17"/>
      <c r="B31" s="10"/>
      <c r="C31" s="14"/>
      <c r="D31" s="16"/>
      <c r="E31" s="10"/>
      <c r="F31" s="12"/>
      <c r="G31" s="10"/>
    </row>
    <row r="32" spans="1:7" ht="12.75">
      <c r="A32" s="17"/>
      <c r="B32" s="10"/>
      <c r="C32" s="14"/>
      <c r="D32" s="16"/>
      <c r="E32" s="10"/>
      <c r="F32" s="12"/>
      <c r="G32" s="10"/>
    </row>
    <row r="33" spans="1:7" ht="12.75">
      <c r="A33" s="17"/>
      <c r="B33" s="10"/>
      <c r="C33" s="14"/>
      <c r="D33" s="16"/>
      <c r="E33" s="10"/>
      <c r="F33" s="12"/>
      <c r="G33" s="10"/>
    </row>
    <row r="34" spans="1:7" ht="12.75">
      <c r="A34" s="17"/>
      <c r="B34" s="10"/>
      <c r="C34" s="14"/>
      <c r="D34" s="16"/>
      <c r="E34" s="10"/>
      <c r="F34" s="12"/>
      <c r="G34" s="10"/>
    </row>
    <row r="35" spans="1:7" ht="12.75">
      <c r="A35" s="17"/>
      <c r="B35" s="10"/>
      <c r="C35" s="14"/>
      <c r="D35" s="16"/>
      <c r="E35" s="10"/>
      <c r="F35" s="12"/>
      <c r="G35" s="10"/>
    </row>
    <row r="36" spans="1:7" ht="12.75">
      <c r="A36" s="17"/>
      <c r="B36" s="10"/>
      <c r="C36" s="14"/>
      <c r="D36" s="16"/>
      <c r="E36" s="10"/>
      <c r="F36" s="12"/>
      <c r="G36" s="10"/>
    </row>
    <row r="37" spans="1:7" ht="12.75">
      <c r="A37" s="17"/>
      <c r="B37" s="10"/>
      <c r="C37" s="14"/>
      <c r="D37" s="16"/>
      <c r="E37" s="10"/>
      <c r="F37" s="12"/>
      <c r="G37" s="10"/>
    </row>
    <row r="38" spans="1:7" ht="12.75">
      <c r="A38" s="17"/>
      <c r="B38" s="10"/>
      <c r="C38" s="14"/>
      <c r="D38" s="16"/>
      <c r="E38" s="10"/>
      <c r="F38" s="12"/>
      <c r="G38" s="10"/>
    </row>
    <row r="39" spans="1:9" ht="12.75">
      <c r="A39" s="4" t="s">
        <v>0</v>
      </c>
      <c r="B39" s="4"/>
      <c r="C39" s="4"/>
      <c r="D39" s="4"/>
      <c r="I39" s="17" t="s">
        <v>86</v>
      </c>
    </row>
    <row r="41" spans="2:10" ht="12.75">
      <c r="B41" s="1" t="s">
        <v>2</v>
      </c>
      <c r="C41" s="1" t="s">
        <v>3</v>
      </c>
      <c r="D41" s="1" t="s">
        <v>4</v>
      </c>
      <c r="E41" s="1" t="s">
        <v>5</v>
      </c>
      <c r="F41" s="1" t="s">
        <v>59</v>
      </c>
      <c r="G41" s="1" t="s">
        <v>87</v>
      </c>
      <c r="H41" s="23" t="s">
        <v>86</v>
      </c>
      <c r="I41" s="28">
        <v>0.5</v>
      </c>
      <c r="J41" s="28"/>
    </row>
    <row r="42" spans="1:6" ht="12.75">
      <c r="A42" t="s">
        <v>73</v>
      </c>
      <c r="B42" s="5">
        <v>2.94</v>
      </c>
      <c r="C42" s="5">
        <f>B42*7/100</f>
        <v>0.20579999999999998</v>
      </c>
      <c r="D42" s="5">
        <f>B42+C42</f>
        <v>3.1458</v>
      </c>
      <c r="E42" s="5"/>
      <c r="F42" s="5"/>
    </row>
    <row r="43" spans="1:6" ht="12.75">
      <c r="A43" t="s">
        <v>8</v>
      </c>
      <c r="B43" s="5"/>
      <c r="C43" s="5"/>
      <c r="D43" s="5">
        <v>0.1</v>
      </c>
      <c r="E43" s="5"/>
      <c r="F43" s="5"/>
    </row>
    <row r="44" spans="1:6" ht="12.75">
      <c r="A44" t="s">
        <v>50</v>
      </c>
      <c r="B44" s="5"/>
      <c r="C44" s="5"/>
      <c r="D44" s="5">
        <v>1.45</v>
      </c>
      <c r="E44" s="5"/>
      <c r="F44" s="5"/>
    </row>
    <row r="45" spans="1:6" s="17" customFormat="1" ht="12.75">
      <c r="A45" s="17" t="s">
        <v>79</v>
      </c>
      <c r="B45" s="20"/>
      <c r="C45" s="20"/>
      <c r="D45" s="20">
        <v>0.05</v>
      </c>
      <c r="E45" s="20"/>
      <c r="F45" s="20"/>
    </row>
    <row r="46" spans="2:13" ht="12.75">
      <c r="B46" s="5"/>
      <c r="C46" s="5"/>
      <c r="D46" s="6">
        <f>SUM(D42:D45)</f>
        <v>4.7458</v>
      </c>
      <c r="E46" s="6">
        <v>95</v>
      </c>
      <c r="F46" s="6">
        <v>95</v>
      </c>
      <c r="G46" s="18">
        <v>45</v>
      </c>
      <c r="H46" s="18">
        <v>50</v>
      </c>
      <c r="I46" s="18">
        <f>H46*50/100+G46</f>
        <v>70</v>
      </c>
      <c r="J46" s="18"/>
      <c r="M46" s="18"/>
    </row>
    <row r="47" spans="2:13" ht="12.75">
      <c r="B47" s="5"/>
      <c r="C47" s="5"/>
      <c r="D47" s="9"/>
      <c r="E47" s="5"/>
      <c r="F47" s="8"/>
      <c r="H47" s="18"/>
      <c r="I47" s="18"/>
      <c r="J47" s="18"/>
      <c r="L47" s="18"/>
      <c r="M47" s="18"/>
    </row>
    <row r="48" spans="1:13" s="4" customFormat="1" ht="12.75">
      <c r="A48" s="4" t="s">
        <v>80</v>
      </c>
      <c r="B48" s="6"/>
      <c r="F48" s="6"/>
      <c r="G48" s="6"/>
      <c r="H48" s="24"/>
      <c r="I48" s="18"/>
      <c r="J48" s="18"/>
      <c r="L48" s="18"/>
      <c r="M48" s="24"/>
    </row>
    <row r="49" spans="1:18" ht="12.75">
      <c r="A49" t="s">
        <v>73</v>
      </c>
      <c r="B49" s="5">
        <v>2.7</v>
      </c>
      <c r="C49" s="5">
        <v>0.19</v>
      </c>
      <c r="D49" s="5">
        <v>2.89</v>
      </c>
      <c r="F49" s="6"/>
      <c r="G49" s="6"/>
      <c r="H49" s="18"/>
      <c r="I49" s="18"/>
      <c r="J49" s="18"/>
      <c r="L49" s="18"/>
      <c r="M49" s="18"/>
      <c r="R49" s="17" t="s">
        <v>31</v>
      </c>
    </row>
    <row r="50" spans="1:13" ht="12.75">
      <c r="A50" t="s">
        <v>8</v>
      </c>
      <c r="B50" s="5"/>
      <c r="C50" s="5"/>
      <c r="D50" s="5">
        <v>0.1</v>
      </c>
      <c r="E50" s="5"/>
      <c r="F50" s="5"/>
      <c r="H50" s="18"/>
      <c r="I50" s="18"/>
      <c r="J50" s="18"/>
      <c r="L50" s="18"/>
      <c r="M50" s="18"/>
    </row>
    <row r="51" spans="1:13" s="15" customFormat="1" ht="12.75">
      <c r="A51" t="s">
        <v>50</v>
      </c>
      <c r="B51" s="5"/>
      <c r="C51" s="5"/>
      <c r="D51" s="5">
        <v>1.45</v>
      </c>
      <c r="E51" s="5"/>
      <c r="F51" s="5"/>
      <c r="G51"/>
      <c r="H51" s="25"/>
      <c r="I51" s="18"/>
      <c r="J51" s="18"/>
      <c r="L51" s="18"/>
      <c r="M51" s="25"/>
    </row>
    <row r="52" spans="1:13" s="17" customFormat="1" ht="12.75">
      <c r="A52" s="17" t="s">
        <v>79</v>
      </c>
      <c r="B52" s="20"/>
      <c r="C52" s="20"/>
      <c r="D52" s="20">
        <v>0.05</v>
      </c>
      <c r="E52" s="20"/>
      <c r="F52" s="20"/>
      <c r="H52" s="26"/>
      <c r="I52" s="18"/>
      <c r="J52" s="18"/>
      <c r="L52" s="18"/>
      <c r="M52" s="26"/>
    </row>
    <row r="53" spans="1:13" s="15" customFormat="1" ht="12.75">
      <c r="A53"/>
      <c r="B53" s="5"/>
      <c r="C53"/>
      <c r="D53" s="6">
        <f>SUM(D49:D52)</f>
        <v>4.49</v>
      </c>
      <c r="E53" s="6">
        <v>89.8</v>
      </c>
      <c r="F53" s="6">
        <v>89.8</v>
      </c>
      <c r="G53" s="6"/>
      <c r="H53" s="25"/>
      <c r="I53" s="18"/>
      <c r="J53" s="18"/>
      <c r="L53" s="18"/>
      <c r="M53" s="25"/>
    </row>
    <row r="54" spans="1:13" ht="12.75">
      <c r="A54" s="10" t="s">
        <v>75</v>
      </c>
      <c r="B54" s="5"/>
      <c r="C54" s="5"/>
      <c r="D54" s="6"/>
      <c r="E54" s="5"/>
      <c r="F54" s="9"/>
      <c r="H54" s="18"/>
      <c r="I54" s="18"/>
      <c r="J54" s="18"/>
      <c r="L54" s="18"/>
      <c r="M54" s="18"/>
    </row>
    <row r="55" spans="1:13" ht="12.75">
      <c r="A55" t="s">
        <v>30</v>
      </c>
      <c r="B55" s="5"/>
      <c r="F55" s="6">
        <f>F57/5*3</f>
        <v>53.88</v>
      </c>
      <c r="G55" s="18">
        <v>27</v>
      </c>
      <c r="H55" s="18">
        <f>F55-G55</f>
        <v>26.880000000000003</v>
      </c>
      <c r="I55" s="18">
        <f>H55*50/100+G55</f>
        <v>40.440000000000005</v>
      </c>
      <c r="J55" s="18"/>
      <c r="M55" s="18"/>
    </row>
    <row r="56" spans="1:13" s="10" customFormat="1" ht="12.75">
      <c r="A56" t="s">
        <v>15</v>
      </c>
      <c r="B56" s="5"/>
      <c r="C56"/>
      <c r="D56"/>
      <c r="E56"/>
      <c r="F56" s="6">
        <f>F57/5*4</f>
        <v>71.84</v>
      </c>
      <c r="G56" s="27">
        <v>36</v>
      </c>
      <c r="H56" s="18">
        <f>F56-G56</f>
        <v>35.84</v>
      </c>
      <c r="I56" s="18">
        <f>H56*50/100+G56</f>
        <v>53.92</v>
      </c>
      <c r="J56" s="18"/>
      <c r="M56" s="27"/>
    </row>
    <row r="57" spans="1:13" s="10" customFormat="1" ht="12.75">
      <c r="A57" t="s">
        <v>22</v>
      </c>
      <c r="B57" s="5"/>
      <c r="C57"/>
      <c r="D57"/>
      <c r="E57"/>
      <c r="F57" s="6">
        <v>89.8</v>
      </c>
      <c r="G57" s="27">
        <v>45</v>
      </c>
      <c r="H57" s="18">
        <f>F57-G57</f>
        <v>44.8</v>
      </c>
      <c r="I57" s="18">
        <f>H57*50/100+G57</f>
        <v>67.4</v>
      </c>
      <c r="J57" s="18"/>
      <c r="M57" s="27"/>
    </row>
    <row r="58" spans="1:13" s="10" customFormat="1" ht="12.75">
      <c r="A58"/>
      <c r="B58" s="5"/>
      <c r="C58"/>
      <c r="D58"/>
      <c r="E58"/>
      <c r="F58" s="6"/>
      <c r="G58" s="6"/>
      <c r="H58" s="27"/>
      <c r="I58" s="18"/>
      <c r="J58" s="18"/>
      <c r="K58" s="18"/>
      <c r="L58" s="18"/>
      <c r="M58" s="27"/>
    </row>
    <row r="59" spans="1:13" s="10" customFormat="1" ht="12.75">
      <c r="A59"/>
      <c r="B59" s="5"/>
      <c r="C59"/>
      <c r="D59"/>
      <c r="E59"/>
      <c r="F59" s="6"/>
      <c r="G59" s="6"/>
      <c r="H59" s="27"/>
      <c r="I59" s="18"/>
      <c r="J59" s="18"/>
      <c r="K59" s="18"/>
      <c r="L59" s="18"/>
      <c r="M59" s="27"/>
    </row>
    <row r="60" spans="1:13" s="10" customFormat="1" ht="12.75">
      <c r="A60"/>
      <c r="B60" s="5"/>
      <c r="C60"/>
      <c r="D60"/>
      <c r="E60"/>
      <c r="F60" s="6"/>
      <c r="G60" s="6"/>
      <c r="H60" s="27"/>
      <c r="I60" s="18"/>
      <c r="J60" s="18"/>
      <c r="K60" s="18"/>
      <c r="L60" s="18"/>
      <c r="M60" s="27"/>
    </row>
    <row r="61" spans="8:13" ht="12.75">
      <c r="H61" s="18"/>
      <c r="I61" s="18"/>
      <c r="J61" s="18"/>
      <c r="K61" s="18"/>
      <c r="L61" s="18"/>
      <c r="M61" s="18"/>
    </row>
    <row r="62" spans="1:9" ht="12.75">
      <c r="A62" s="4" t="s">
        <v>27</v>
      </c>
      <c r="I62" s="17" t="s">
        <v>86</v>
      </c>
    </row>
    <row r="63" spans="2:10" ht="12.75">
      <c r="B63" s="1" t="s">
        <v>2</v>
      </c>
      <c r="C63" s="1" t="s">
        <v>3</v>
      </c>
      <c r="D63" s="1" t="s">
        <v>4</v>
      </c>
      <c r="E63" s="1" t="s">
        <v>5</v>
      </c>
      <c r="F63" s="1" t="s">
        <v>59</v>
      </c>
      <c r="G63" s="1" t="s">
        <v>87</v>
      </c>
      <c r="H63" s="23" t="s">
        <v>86</v>
      </c>
      <c r="I63" s="28">
        <v>0.5</v>
      </c>
      <c r="J63" s="28"/>
    </row>
    <row r="64" spans="1:5" ht="12.75">
      <c r="A64" s="10" t="s">
        <v>73</v>
      </c>
      <c r="B64" s="5">
        <v>4.2</v>
      </c>
      <c r="C64" s="5">
        <f>B64*7/100</f>
        <v>0.29400000000000004</v>
      </c>
      <c r="D64" s="5">
        <f>B64+C64</f>
        <v>4.494</v>
      </c>
      <c r="E64" s="5"/>
    </row>
    <row r="65" spans="1:6" ht="12.75">
      <c r="A65" s="10" t="s">
        <v>8</v>
      </c>
      <c r="B65" s="5"/>
      <c r="C65" s="5"/>
      <c r="D65" s="5">
        <v>0.1</v>
      </c>
      <c r="E65" s="5"/>
      <c r="F65" s="9"/>
    </row>
    <row r="66" spans="1:4" ht="12.75">
      <c r="A66" s="10" t="s">
        <v>50</v>
      </c>
      <c r="D66" s="5">
        <v>1.45</v>
      </c>
    </row>
    <row r="67" spans="1:5" s="17" customFormat="1" ht="12.75">
      <c r="A67" s="17" t="s">
        <v>79</v>
      </c>
      <c r="D67" s="20">
        <v>0.05</v>
      </c>
      <c r="E67" s="20"/>
    </row>
    <row r="68" spans="1:5" s="17" customFormat="1" ht="12.75">
      <c r="A68" s="4"/>
      <c r="B68" s="4"/>
      <c r="C68" s="4"/>
      <c r="D68" s="6">
        <f>SUM(D64:D67)</f>
        <v>6.093999999999999</v>
      </c>
      <c r="E68" s="6">
        <v>121.8</v>
      </c>
    </row>
    <row r="69" spans="1:10" ht="12.75">
      <c r="A69" s="10" t="s">
        <v>74</v>
      </c>
      <c r="B69" s="5"/>
      <c r="C69" s="5"/>
      <c r="D69" s="5"/>
      <c r="E69" s="6" t="s">
        <v>29</v>
      </c>
      <c r="F69" s="6">
        <f>F72/5*2</f>
        <v>48.72</v>
      </c>
      <c r="G69" s="18">
        <v>40</v>
      </c>
      <c r="H69" s="5">
        <f>F69-G69</f>
        <v>8.719999999999999</v>
      </c>
      <c r="I69" s="5">
        <f>H69*50/100+G69</f>
        <v>44.36</v>
      </c>
      <c r="J69" s="5"/>
    </row>
    <row r="70" spans="2:10" ht="12.75">
      <c r="B70" s="5"/>
      <c r="C70" s="5"/>
      <c r="D70" s="5"/>
      <c r="E70" s="6" t="s">
        <v>30</v>
      </c>
      <c r="F70" s="6">
        <f>F72/5*3</f>
        <v>73.08</v>
      </c>
      <c r="G70" s="18">
        <v>60</v>
      </c>
      <c r="H70" s="5">
        <f>F70-G70</f>
        <v>13.079999999999998</v>
      </c>
      <c r="I70" s="5">
        <f>H70*50/100+G70</f>
        <v>66.53999999999999</v>
      </c>
      <c r="J70" s="5"/>
    </row>
    <row r="71" spans="2:10" ht="12.75">
      <c r="B71" s="5"/>
      <c r="C71" s="5"/>
      <c r="D71" s="5"/>
      <c r="E71" s="6" t="s">
        <v>15</v>
      </c>
      <c r="F71" s="6">
        <f>F72/5*4</f>
        <v>97.44</v>
      </c>
      <c r="G71" s="18">
        <v>80</v>
      </c>
      <c r="H71" s="5">
        <f>F71-G71</f>
        <v>17.439999999999998</v>
      </c>
      <c r="I71" s="5">
        <f>H71*50/100+G71</f>
        <v>88.72</v>
      </c>
      <c r="J71" s="5"/>
    </row>
    <row r="72" spans="5:10" ht="12.75">
      <c r="E72" s="6" t="s">
        <v>22</v>
      </c>
      <c r="F72" s="6">
        <v>121.8</v>
      </c>
      <c r="G72" s="18">
        <v>100</v>
      </c>
      <c r="H72" s="5">
        <f>F72-G72</f>
        <v>21.799999999999997</v>
      </c>
      <c r="I72" s="5">
        <f>H72*50/100+G72</f>
        <v>110.9</v>
      </c>
      <c r="J72" s="5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1:10" ht="12.75">
      <c r="A77" t="s">
        <v>64</v>
      </c>
      <c r="C77" t="s">
        <v>68</v>
      </c>
      <c r="F77" s="1" t="s">
        <v>59</v>
      </c>
      <c r="G77" s="1" t="s">
        <v>87</v>
      </c>
      <c r="H77" s="23" t="s">
        <v>86</v>
      </c>
      <c r="I77" s="28">
        <v>0.5</v>
      </c>
      <c r="J77" s="28"/>
    </row>
    <row r="78" spans="1:6" ht="12.75">
      <c r="A78" s="6">
        <v>89638</v>
      </c>
      <c r="B78" s="17" t="s">
        <v>81</v>
      </c>
      <c r="C78" s="17" t="s">
        <v>82</v>
      </c>
      <c r="D78" s="31" t="s">
        <v>83</v>
      </c>
      <c r="E78" s="31"/>
      <c r="F78" s="31"/>
    </row>
    <row r="79" spans="5:10" ht="12.75">
      <c r="E79" s="6" t="s">
        <v>29</v>
      </c>
      <c r="F79" s="6">
        <v>71.6</v>
      </c>
      <c r="G79">
        <v>0</v>
      </c>
      <c r="H79" s="20">
        <v>71.6</v>
      </c>
      <c r="I79" s="5">
        <f>H79*50/100</f>
        <v>35.8</v>
      </c>
      <c r="J79" s="5"/>
    </row>
    <row r="80" spans="5:10" ht="12.75">
      <c r="E80" s="6" t="s">
        <v>30</v>
      </c>
      <c r="F80" s="6">
        <v>107.4</v>
      </c>
      <c r="G80">
        <v>0</v>
      </c>
      <c r="H80" s="20">
        <v>107.4</v>
      </c>
      <c r="I80" s="5">
        <f>H80*50/100</f>
        <v>53.7</v>
      </c>
      <c r="J80" s="5"/>
    </row>
    <row r="81" spans="5:10" ht="12.75">
      <c r="E81" s="6" t="s">
        <v>15</v>
      </c>
      <c r="F81" s="6">
        <v>143.2</v>
      </c>
      <c r="G81">
        <v>0</v>
      </c>
      <c r="H81" s="20">
        <v>143.2</v>
      </c>
      <c r="I81" s="5">
        <f>H81*50/100</f>
        <v>71.6</v>
      </c>
      <c r="J81" s="5"/>
    </row>
    <row r="82" spans="5:10" ht="12.75">
      <c r="E82" s="6" t="s">
        <v>22</v>
      </c>
      <c r="F82" s="6">
        <v>179</v>
      </c>
      <c r="G82">
        <v>0</v>
      </c>
      <c r="H82" s="20">
        <v>179</v>
      </c>
      <c r="I82" s="5">
        <f>H82*50/100</f>
        <v>89.5</v>
      </c>
      <c r="J82" s="5"/>
    </row>
    <row r="83" spans="5:12" ht="12.75">
      <c r="E83" s="6"/>
      <c r="G83" s="6"/>
      <c r="I83" s="20"/>
      <c r="J83" s="5"/>
      <c r="K83" s="5"/>
      <c r="L83" s="5"/>
    </row>
    <row r="84" spans="5:12" ht="12.75">
      <c r="E84" s="6"/>
      <c r="G84" s="6"/>
      <c r="I84" s="20"/>
      <c r="J84" s="5"/>
      <c r="K84" s="5"/>
      <c r="L84" s="5"/>
    </row>
    <row r="85" spans="5:12" ht="12.75">
      <c r="E85" s="6"/>
      <c r="G85" s="6"/>
      <c r="I85" s="20"/>
      <c r="J85" s="5"/>
      <c r="K85" s="5"/>
      <c r="L85" s="5"/>
    </row>
    <row r="86" spans="5:12" ht="12.75">
      <c r="E86" s="6"/>
      <c r="G86" s="6"/>
      <c r="I86" s="20"/>
      <c r="J86" s="5"/>
      <c r="K86" s="5"/>
      <c r="L86" s="5"/>
    </row>
    <row r="87" spans="5:12" ht="12.75">
      <c r="E87" s="6"/>
      <c r="G87" s="6"/>
      <c r="I87" s="20"/>
      <c r="J87" s="5"/>
      <c r="K87" s="5"/>
      <c r="L87" s="5"/>
    </row>
    <row r="88" spans="5:7" ht="12.75">
      <c r="E88" s="6"/>
      <c r="G88" s="6"/>
    </row>
    <row r="89" spans="6:10" ht="12.75">
      <c r="F89" s="1"/>
      <c r="G89" s="1"/>
      <c r="H89" s="23"/>
      <c r="I89" s="28"/>
      <c r="J89" s="28"/>
    </row>
    <row r="90" spans="1:10" ht="12.75">
      <c r="A90" s="6"/>
      <c r="B90" s="17"/>
      <c r="D90" s="17"/>
      <c r="F90" s="6"/>
      <c r="G90" s="18"/>
      <c r="H90" s="20"/>
      <c r="I90" s="5"/>
      <c r="J90" s="5"/>
    </row>
  </sheetData>
  <sheetProtection/>
  <mergeCells count="1">
    <mergeCell ref="D78:F78"/>
  </mergeCells>
  <printOptions gridLines="1"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steueramt</dc:creator>
  <cp:keywords/>
  <dc:description/>
  <cp:lastModifiedBy>Sabine Kimmich</cp:lastModifiedBy>
  <cp:lastPrinted>2023-03-06T13:13:07Z</cp:lastPrinted>
  <dcterms:created xsi:type="dcterms:W3CDTF">2013-04-09T14:31:47Z</dcterms:created>
  <dcterms:modified xsi:type="dcterms:W3CDTF">2023-03-06T13:13:37Z</dcterms:modified>
  <cp:category/>
  <cp:version/>
  <cp:contentType/>
  <cp:contentStatus/>
</cp:coreProperties>
</file>